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408" yWindow="12" windowWidth="8400" windowHeight="4188"/>
  </bookViews>
  <sheets>
    <sheet name="Model" sheetId="1" r:id="rId1"/>
    <sheet name="Model_STS" sheetId="3" state="veryHidden" r:id="rId2"/>
    <sheet name="STS_1" sheetId="4" r:id="rId3"/>
  </sheets>
  <definedNames>
    <definedName name="BegInv">Model!$B$15:$K$15</definedName>
    <definedName name="Capacity">Model!$B$21:$K$21</definedName>
    <definedName name="ChartData" localSheetId="2">STS_1!$K$5:$K$15</definedName>
    <definedName name="EndInv">Model!$B$19:$K$19</definedName>
    <definedName name="InputValues" localSheetId="2">STS_1!$A$5:$A$15</definedName>
    <definedName name="OutputAddresses" localSheetId="2">STS_1!$B$4:$D$4</definedName>
    <definedName name="OutputValues" localSheetId="2">STS_1!$B$5:$D$15</definedName>
    <definedName name="Profit">Model!$B$26</definedName>
    <definedName name="Purch">Model!$B$18:$K$18</definedName>
    <definedName name="Sold">Model!$B$17:$K$17</definedName>
    <definedName name="solver_adj" localSheetId="0" hidden="1">Model!$B$17:$K$17,Model!$B$18:$K$18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Model!$B$19:$K$19</definedName>
    <definedName name="solver_lhs2" localSheetId="0" hidden="1">Model!$B$17:$K$17</definedName>
    <definedName name="solver_lhs3" localSheetId="0" hidden="1">Model!$B$17:$K$17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Model!$B$26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eo" localSheetId="0" hidden="1">2</definedName>
    <definedName name="solver_rep" localSheetId="0" hidden="1">2</definedName>
    <definedName name="solver_rhs1" localSheetId="0" hidden="1">Capacity</definedName>
    <definedName name="solver_rhs2" localSheetId="0" hidden="1">BegInv</definedName>
    <definedName name="solver_rhs3" localSheetId="0" hidden="1">Model!$B$15:$K$15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 iterate="1"/>
</workbook>
</file>

<file path=xl/calcChain.xml><?xml version="1.0" encoding="utf-8"?>
<calcChain xmlns="http://schemas.openxmlformats.org/spreadsheetml/2006/main">
  <c r="F15" i="4" l="1"/>
  <c r="E15" i="4"/>
  <c r="F14" i="4"/>
  <c r="E14" i="4"/>
  <c r="F13" i="4"/>
  <c r="E13" i="4"/>
  <c r="F12" i="4"/>
  <c r="E12" i="4"/>
  <c r="F11" i="4"/>
  <c r="E11" i="4"/>
  <c r="F10" i="4"/>
  <c r="E10" i="4"/>
  <c r="F9" i="4"/>
  <c r="E9" i="4"/>
  <c r="F8" i="4"/>
  <c r="E8" i="4"/>
  <c r="F7" i="4"/>
  <c r="E7" i="4"/>
  <c r="F6" i="4"/>
  <c r="E6" i="4"/>
  <c r="G6" i="4"/>
  <c r="G7" i="4"/>
  <c r="G8" i="4"/>
  <c r="G9" i="4"/>
  <c r="G10" i="4"/>
  <c r="G11" i="4"/>
  <c r="G12" i="4"/>
  <c r="G13" i="4"/>
  <c r="G14" i="4"/>
  <c r="G15" i="4"/>
  <c r="K1" i="4"/>
  <c r="J4" i="4"/>
  <c r="K15" i="4" s="1"/>
  <c r="B24" i="1"/>
  <c r="B23" i="1"/>
  <c r="B21" i="1"/>
  <c r="C21" i="1"/>
  <c r="D21" i="1"/>
  <c r="E21" i="1"/>
  <c r="F21" i="1"/>
  <c r="G21" i="1"/>
  <c r="H21" i="1"/>
  <c r="I21" i="1"/>
  <c r="J21" i="1"/>
  <c r="K21" i="1"/>
  <c r="B15" i="1"/>
  <c r="B19" i="1" s="1"/>
  <c r="C15" i="1" s="1"/>
  <c r="C19" i="1" s="1"/>
  <c r="D15" i="1" s="1"/>
  <c r="D19" i="1" s="1"/>
  <c r="E15" i="1" s="1"/>
  <c r="E19" i="1" s="1"/>
  <c r="F15" i="1" s="1"/>
  <c r="F19" i="1" s="1"/>
  <c r="G15" i="1" s="1"/>
  <c r="G19" i="1" s="1"/>
  <c r="H15" i="1" s="1"/>
  <c r="H19" i="1" s="1"/>
  <c r="I15" i="1" s="1"/>
  <c r="I19" i="1" s="1"/>
  <c r="J15" i="1" s="1"/>
  <c r="J19" i="1" s="1"/>
  <c r="K15" i="1" s="1"/>
  <c r="K19" i="1" s="1"/>
  <c r="K6" i="4" l="1"/>
  <c r="K8" i="4"/>
  <c r="K10" i="4"/>
  <c r="K12" i="4"/>
  <c r="K14" i="4"/>
  <c r="K5" i="4"/>
  <c r="K7" i="4"/>
  <c r="K9" i="4"/>
  <c r="K11" i="4"/>
  <c r="K13" i="4"/>
  <c r="B26" i="1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<sst xmlns="http://schemas.openxmlformats.org/spreadsheetml/2006/main" count="61" uniqueCount="37">
  <si>
    <t>Note:  All units are in 1,000's of bushels</t>
  </si>
  <si>
    <t>Month</t>
  </si>
  <si>
    <t>Selling</t>
  </si>
  <si>
    <t>Purchase</t>
  </si>
  <si>
    <t>Initial inventory</t>
  </si>
  <si>
    <t>Selling and purchasing strategy</t>
  </si>
  <si>
    <t>Inventory from previous month</t>
  </si>
  <si>
    <t>&gt;=</t>
  </si>
  <si>
    <t>Sold</t>
  </si>
  <si>
    <t>Purchased</t>
  </si>
  <si>
    <t>End inventory</t>
  </si>
  <si>
    <t>&lt;=</t>
  </si>
  <si>
    <t>Capacity</t>
  </si>
  <si>
    <t>Sales revenue</t>
  </si>
  <si>
    <t>Purchasing cost</t>
  </si>
  <si>
    <t>Profit</t>
  </si>
  <si>
    <t>Storage capacity each month</t>
  </si>
  <si>
    <t>$B$11</t>
  </si>
  <si>
    <t>$B$23</t>
  </si>
  <si>
    <t>$B$24</t>
  </si>
  <si>
    <t>Buying and selling wheat</t>
  </si>
  <si>
    <t>Range names used:</t>
  </si>
  <si>
    <t>BegInv</t>
  </si>
  <si>
    <t>EndInv</t>
  </si>
  <si>
    <t>Purch</t>
  </si>
  <si>
    <t>=Model!$B$15:$K$15</t>
  </si>
  <si>
    <t>=Model!$B$21:$K$21</t>
  </si>
  <si>
    <t>=Model!$B$19:$K$19</t>
  </si>
  <si>
    <t>=Model!$B$26</t>
  </si>
  <si>
    <t>=Model!$B$18:$K$18</t>
  </si>
  <si>
    <t>=Model!$B$17:$K$17</t>
  </si>
  <si>
    <t>Unit selling, purchase prices per bushel</t>
  </si>
  <si>
    <t>$B$23:$B$24,$B$26</t>
  </si>
  <si>
    <t>Storage capacity</t>
  </si>
  <si>
    <t>Oneway analysis for Solver model in Model worksheet</t>
  </si>
  <si>
    <t>Storage capacity (cell $B$11) values along side, output cell(s) along top</t>
  </si>
  <si>
    <t>Data for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</si>
</sst>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6" x14ac:knownFonts="1">
    <font>
      <sz val="11"/>
      <name val="Calibri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10"/>
      <color rgb="FFFFFF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/>
    <xf numFmtId="164" fontId="3" fillId="0" borderId="0" xfId="0" applyNumberFormat="1" applyFont="1" applyFill="1" applyBorder="1"/>
    <xf numFmtId="0" fontId="3" fillId="2" borderId="0" xfId="0" applyFont="1" applyFill="1" applyBorder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wrapText="1"/>
    </xf>
    <xf numFmtId="1" fontId="3" fillId="0" borderId="0" xfId="0" applyNumberFormat="1" applyFont="1"/>
    <xf numFmtId="0" fontId="3" fillId="0" borderId="0" xfId="0" applyFont="1" applyAlignment="1">
      <alignment horizontal="right"/>
    </xf>
    <xf numFmtId="0" fontId="3" fillId="3" borderId="0" xfId="0" applyFont="1" applyFill="1" applyBorder="1"/>
    <xf numFmtId="1" fontId="3" fillId="3" borderId="0" xfId="0" applyNumberFormat="1" applyFont="1" applyFill="1" applyBorder="1"/>
    <xf numFmtId="0" fontId="3" fillId="0" borderId="0" xfId="0" applyFont="1" applyBorder="1"/>
    <xf numFmtId="164" fontId="3" fillId="0" borderId="0" xfId="0" applyNumberFormat="1" applyFont="1"/>
    <xf numFmtId="164" fontId="3" fillId="4" borderId="0" xfId="0" applyNumberFormat="1" applyFont="1" applyFill="1" applyBorder="1"/>
    <xf numFmtId="165" fontId="3" fillId="2" borderId="0" xfId="0" applyNumberFormat="1" applyFont="1" applyFill="1" applyBorder="1"/>
    <xf numFmtId="49" fontId="0" fillId="0" borderId="0" xfId="0" applyNumberFormat="1"/>
    <xf numFmtId="0" fontId="4" fillId="0" borderId="0" xfId="0" applyFont="1"/>
    <xf numFmtId="0" fontId="0" fillId="0" borderId="0" xfId="0" applyNumberForma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5" fillId="0" borderId="0" xfId="0" applyFont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0" fillId="0" borderId="0" xfId="0" applyNumberFormat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Profit to Storage capacity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STS_1!$A$5:$A$15</c:f>
              <c:numCache>
                <c:formatCode>General</c:formatCode>
                <c:ptCount val="11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</c:numCache>
            </c:numRef>
          </c:cat>
          <c:val>
            <c:numRef>
              <c:f>STS_1!$K$5:$K$15</c:f>
              <c:numCache>
                <c:formatCode>General</c:formatCode>
                <c:ptCount val="11"/>
                <c:pt idx="0">
                  <c:v>38260</c:v>
                </c:pt>
                <c:pt idx="1">
                  <c:v>40680</c:v>
                </c:pt>
                <c:pt idx="2">
                  <c:v>43100</c:v>
                </c:pt>
                <c:pt idx="3">
                  <c:v>45520</c:v>
                </c:pt>
                <c:pt idx="4">
                  <c:v>47940</c:v>
                </c:pt>
                <c:pt idx="5">
                  <c:v>50360</c:v>
                </c:pt>
                <c:pt idx="6">
                  <c:v>52780</c:v>
                </c:pt>
                <c:pt idx="7">
                  <c:v>55200</c:v>
                </c:pt>
                <c:pt idx="8">
                  <c:v>57620</c:v>
                </c:pt>
                <c:pt idx="9">
                  <c:v>60040</c:v>
                </c:pt>
                <c:pt idx="10">
                  <c:v>62460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1722896"/>
        <c:axId val="581724464"/>
      </c:lineChart>
      <c:catAx>
        <c:axId val="58172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Storage capacity ($B$11)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81724464"/>
        <c:crosses val="autoZero"/>
        <c:auto val="1"/>
        <c:lblAlgn val="ctr"/>
        <c:lblOffset val="100"/>
        <c:noMultiLvlLbl val="0"/>
      </c:catAx>
      <c:valAx>
        <c:axId val="581724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17228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18</xdr:row>
      <xdr:rowOff>104775</xdr:rowOff>
    </xdr:from>
    <xdr:to>
      <xdr:col>18</xdr:col>
      <xdr:colOff>0</xdr:colOff>
      <xdr:row>36</xdr:row>
      <xdr:rowOff>47625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19050</xdr:colOff>
      <xdr:row>17</xdr:row>
      <xdr:rowOff>85725</xdr:rowOff>
    </xdr:from>
    <xdr:to>
      <xdr:col>5</xdr:col>
      <xdr:colOff>563880</xdr:colOff>
      <xdr:row>21</xdr:row>
      <xdr:rowOff>121920</xdr:rowOff>
    </xdr:to>
    <xdr:sp macro="" textlink="">
      <xdr:nvSpPr>
        <xdr:cNvPr id="4" name="TextBox 3"/>
        <xdr:cNvSpPr txBox="1"/>
      </xdr:nvSpPr>
      <xdr:spPr>
        <a:xfrm>
          <a:off x="1238250" y="3430905"/>
          <a:ext cx="2373630" cy="76771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As</a:t>
          </a:r>
          <a:r>
            <a:rPr lang="en-US" sz="1100" baseline="0"/>
            <a:t> indicated in columns E-G, the revenue, cost, and profit all increase linearly with extra storage capacity.</a:t>
          </a:r>
          <a:endParaRPr lang="en-US" sz="1100"/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5</xdr:row>
      <xdr:rowOff>160020</xdr:rowOff>
    </xdr:to>
    <xdr:sp macro="" textlink="">
      <xdr:nvSpPr>
        <xdr:cNvPr id="5" name="TextBox 4"/>
        <xdr:cNvSpPr txBox="1"/>
      </xdr:nvSpPr>
      <xdr:spPr>
        <a:xfrm>
          <a:off x="7315200" y="54864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27"/>
  <sheetViews>
    <sheetView tabSelected="1" workbookViewId="0"/>
  </sheetViews>
  <sheetFormatPr defaultColWidth="9.109375" defaultRowHeight="14.4" x14ac:dyDescent="0.3"/>
  <cols>
    <col min="1" max="1" width="28.33203125" style="2" customWidth="1"/>
    <col min="2" max="16384" width="9.109375" style="2"/>
  </cols>
  <sheetData>
    <row r="1" spans="1:14" x14ac:dyDescent="0.3">
      <c r="A1" s="1" t="s">
        <v>20</v>
      </c>
      <c r="M1" s="1" t="s">
        <v>21</v>
      </c>
    </row>
    <row r="2" spans="1:14" x14ac:dyDescent="0.3">
      <c r="M2" s="3" t="s">
        <v>22</v>
      </c>
      <c r="N2" s="3" t="s">
        <v>25</v>
      </c>
    </row>
    <row r="3" spans="1:14" x14ac:dyDescent="0.3">
      <c r="A3" s="2" t="s">
        <v>0</v>
      </c>
      <c r="M3" s="3" t="s">
        <v>12</v>
      </c>
      <c r="N3" s="3" t="s">
        <v>26</v>
      </c>
    </row>
    <row r="4" spans="1:14" x14ac:dyDescent="0.3">
      <c r="C4" s="4"/>
      <c r="D4" s="4"/>
      <c r="E4" s="4"/>
      <c r="F4" s="4"/>
      <c r="G4" s="4"/>
      <c r="H4" s="4"/>
      <c r="I4" s="4"/>
      <c r="J4" s="4"/>
      <c r="K4" s="4"/>
      <c r="L4" s="4"/>
      <c r="M4" s="3" t="s">
        <v>23</v>
      </c>
      <c r="N4" s="3" t="s">
        <v>27</v>
      </c>
    </row>
    <row r="5" spans="1:14" x14ac:dyDescent="0.3">
      <c r="A5" s="2" t="s">
        <v>31</v>
      </c>
      <c r="C5" s="4"/>
      <c r="D5" s="4"/>
      <c r="E5" s="4"/>
      <c r="F5" s="4"/>
      <c r="G5" s="4"/>
      <c r="H5" s="4"/>
      <c r="I5" s="4"/>
      <c r="J5" s="4"/>
      <c r="K5" s="4"/>
      <c r="L5" s="4"/>
      <c r="M5" s="3" t="s">
        <v>15</v>
      </c>
      <c r="N5" s="3" t="s">
        <v>28</v>
      </c>
    </row>
    <row r="6" spans="1:14" x14ac:dyDescent="0.3">
      <c r="A6" s="2" t="s">
        <v>1</v>
      </c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M6" s="3" t="s">
        <v>24</v>
      </c>
      <c r="N6" s="3" t="s">
        <v>29</v>
      </c>
    </row>
    <row r="7" spans="1:14" x14ac:dyDescent="0.3">
      <c r="A7" s="2" t="s">
        <v>2</v>
      </c>
      <c r="B7" s="16">
        <v>4.1800000000000006</v>
      </c>
      <c r="C7" s="16">
        <v>4.4399999999999995</v>
      </c>
      <c r="D7" s="16">
        <v>3.94</v>
      </c>
      <c r="E7" s="16">
        <v>3.71</v>
      </c>
      <c r="F7" s="16">
        <v>4.55</v>
      </c>
      <c r="G7" s="16">
        <v>4.6199999999999992</v>
      </c>
      <c r="H7" s="16">
        <v>3.74</v>
      </c>
      <c r="I7" s="16">
        <v>4.3000000000000007</v>
      </c>
      <c r="J7" s="16">
        <v>4.1000000000000005</v>
      </c>
      <c r="K7" s="16">
        <v>4.1599999999999993</v>
      </c>
      <c r="M7" s="3" t="s">
        <v>8</v>
      </c>
      <c r="N7" s="3" t="s">
        <v>30</v>
      </c>
    </row>
    <row r="8" spans="1:14" x14ac:dyDescent="0.3">
      <c r="A8" s="2" t="s">
        <v>3</v>
      </c>
      <c r="B8" s="16">
        <v>4.3600000000000003</v>
      </c>
      <c r="C8" s="16">
        <v>4.51</v>
      </c>
      <c r="D8" s="16">
        <v>4.08</v>
      </c>
      <c r="E8" s="16">
        <v>3.86</v>
      </c>
      <c r="F8" s="16">
        <v>4.66</v>
      </c>
      <c r="G8" s="16">
        <v>4.7699999999999996</v>
      </c>
      <c r="H8" s="16">
        <v>3.93</v>
      </c>
      <c r="I8" s="16">
        <v>4.3600000000000003</v>
      </c>
      <c r="J8" s="16">
        <v>4.24</v>
      </c>
      <c r="K8" s="16">
        <v>4.3099999999999996</v>
      </c>
    </row>
    <row r="9" spans="1:14" x14ac:dyDescent="0.3">
      <c r="M9" s="1"/>
    </row>
    <row r="10" spans="1:14" x14ac:dyDescent="0.3">
      <c r="A10" s="2" t="s">
        <v>4</v>
      </c>
      <c r="B10" s="5">
        <v>6</v>
      </c>
      <c r="M10" s="6"/>
      <c r="N10" s="7"/>
    </row>
    <row r="11" spans="1:14" x14ac:dyDescent="0.3">
      <c r="A11" s="2" t="s">
        <v>16</v>
      </c>
      <c r="B11" s="5">
        <v>20</v>
      </c>
      <c r="M11" s="6"/>
      <c r="N11" s="7"/>
    </row>
    <row r="12" spans="1:14" x14ac:dyDescent="0.3">
      <c r="M12" s="6"/>
      <c r="N12" s="7"/>
    </row>
    <row r="13" spans="1:14" x14ac:dyDescent="0.3">
      <c r="A13" s="2" t="s">
        <v>5</v>
      </c>
      <c r="M13" s="6"/>
      <c r="N13" s="7"/>
    </row>
    <row r="14" spans="1:14" x14ac:dyDescent="0.3">
      <c r="A14" s="2" t="s">
        <v>1</v>
      </c>
      <c r="B14" s="2">
        <v>1</v>
      </c>
      <c r="C14" s="2">
        <v>2</v>
      </c>
      <c r="D14" s="2">
        <v>3</v>
      </c>
      <c r="E14" s="2">
        <v>4</v>
      </c>
      <c r="F14" s="2">
        <v>5</v>
      </c>
      <c r="G14" s="2">
        <v>6</v>
      </c>
      <c r="H14" s="2">
        <v>7</v>
      </c>
      <c r="I14" s="2">
        <v>8</v>
      </c>
      <c r="J14" s="2">
        <v>9</v>
      </c>
      <c r="K14" s="2">
        <v>10</v>
      </c>
      <c r="M14" s="6"/>
      <c r="N14" s="7"/>
    </row>
    <row r="15" spans="1:14" ht="12.75" customHeight="1" x14ac:dyDescent="0.3">
      <c r="A15" s="8" t="s">
        <v>6</v>
      </c>
      <c r="B15" s="2">
        <f>B10</f>
        <v>6</v>
      </c>
      <c r="C15" s="2">
        <f t="shared" ref="C15:K15" si="0">B19</f>
        <v>20</v>
      </c>
      <c r="D15" s="2">
        <f t="shared" si="0"/>
        <v>0</v>
      </c>
      <c r="E15" s="2">
        <f t="shared" si="0"/>
        <v>0</v>
      </c>
      <c r="F15" s="9">
        <f t="shared" si="0"/>
        <v>20</v>
      </c>
      <c r="G15" s="2">
        <f t="shared" si="0"/>
        <v>20</v>
      </c>
      <c r="H15" s="2">
        <f t="shared" si="0"/>
        <v>0</v>
      </c>
      <c r="I15" s="9">
        <f t="shared" si="0"/>
        <v>20</v>
      </c>
      <c r="J15" s="9">
        <f t="shared" si="0"/>
        <v>0</v>
      </c>
      <c r="K15" s="9">
        <f t="shared" si="0"/>
        <v>0</v>
      </c>
      <c r="M15" s="6"/>
      <c r="N15" s="7"/>
    </row>
    <row r="16" spans="1:14" ht="14.25" customHeight="1" x14ac:dyDescent="0.3">
      <c r="A16" s="8"/>
      <c r="B16" s="10" t="s">
        <v>7</v>
      </c>
      <c r="C16" s="10" t="s">
        <v>7</v>
      </c>
      <c r="D16" s="10" t="s">
        <v>7</v>
      </c>
      <c r="E16" s="10" t="s">
        <v>7</v>
      </c>
      <c r="F16" s="10" t="s">
        <v>7</v>
      </c>
      <c r="G16" s="10" t="s">
        <v>7</v>
      </c>
      <c r="H16" s="10" t="s">
        <v>7</v>
      </c>
      <c r="I16" s="10" t="s">
        <v>7</v>
      </c>
      <c r="J16" s="10" t="s">
        <v>7</v>
      </c>
      <c r="K16" s="10" t="s">
        <v>7</v>
      </c>
      <c r="M16" s="6"/>
      <c r="N16" s="7"/>
    </row>
    <row r="17" spans="1:14" x14ac:dyDescent="0.3">
      <c r="A17" s="2" t="s">
        <v>8</v>
      </c>
      <c r="B17" s="11">
        <v>0</v>
      </c>
      <c r="C17" s="11">
        <v>20</v>
      </c>
      <c r="D17" s="12">
        <v>0</v>
      </c>
      <c r="E17" s="11">
        <v>0</v>
      </c>
      <c r="F17" s="11">
        <v>0</v>
      </c>
      <c r="G17" s="11">
        <v>20</v>
      </c>
      <c r="H17" s="11">
        <v>0</v>
      </c>
      <c r="I17" s="11">
        <v>20</v>
      </c>
      <c r="J17" s="12">
        <v>0</v>
      </c>
      <c r="K17" s="12">
        <v>0</v>
      </c>
      <c r="M17" s="6"/>
      <c r="N17" s="7"/>
    </row>
    <row r="18" spans="1:14" x14ac:dyDescent="0.3">
      <c r="A18" s="2" t="s">
        <v>9</v>
      </c>
      <c r="B18" s="11">
        <v>14</v>
      </c>
      <c r="C18" s="11">
        <v>0</v>
      </c>
      <c r="D18" s="11">
        <v>0</v>
      </c>
      <c r="E18" s="11">
        <v>20</v>
      </c>
      <c r="F18" s="12">
        <v>0</v>
      </c>
      <c r="G18" s="12">
        <v>0</v>
      </c>
      <c r="H18" s="12">
        <v>20</v>
      </c>
      <c r="I18" s="11">
        <v>0</v>
      </c>
      <c r="J18" s="11">
        <v>0</v>
      </c>
      <c r="K18" s="11">
        <v>0</v>
      </c>
      <c r="M18" s="6"/>
      <c r="N18" s="7"/>
    </row>
    <row r="19" spans="1:14" x14ac:dyDescent="0.3">
      <c r="A19" s="2" t="s">
        <v>10</v>
      </c>
      <c r="B19" s="2">
        <f>B15+B18-B17</f>
        <v>20</v>
      </c>
      <c r="C19" s="2">
        <f t="shared" ref="C19:K19" si="1">C15+C18-C17</f>
        <v>0</v>
      </c>
      <c r="D19" s="2">
        <f t="shared" si="1"/>
        <v>0</v>
      </c>
      <c r="E19" s="9">
        <f t="shared" si="1"/>
        <v>20</v>
      </c>
      <c r="F19" s="2">
        <f t="shared" si="1"/>
        <v>20</v>
      </c>
      <c r="G19" s="2">
        <f t="shared" si="1"/>
        <v>0</v>
      </c>
      <c r="H19" s="9">
        <f t="shared" si="1"/>
        <v>20</v>
      </c>
      <c r="I19" s="9">
        <f t="shared" si="1"/>
        <v>0</v>
      </c>
      <c r="J19" s="9">
        <f t="shared" si="1"/>
        <v>0</v>
      </c>
      <c r="K19" s="9">
        <f t="shared" si="1"/>
        <v>0</v>
      </c>
      <c r="M19" s="6"/>
      <c r="N19" s="7"/>
    </row>
    <row r="20" spans="1:14" x14ac:dyDescent="0.3">
      <c r="B20" s="10" t="s">
        <v>11</v>
      </c>
      <c r="C20" s="10" t="s">
        <v>11</v>
      </c>
      <c r="D20" s="10" t="s">
        <v>11</v>
      </c>
      <c r="E20" s="10" t="s">
        <v>11</v>
      </c>
      <c r="F20" s="10" t="s">
        <v>11</v>
      </c>
      <c r="G20" s="10" t="s">
        <v>11</v>
      </c>
      <c r="H20" s="10" t="s">
        <v>11</v>
      </c>
      <c r="I20" s="10" t="s">
        <v>11</v>
      </c>
      <c r="J20" s="10" t="s">
        <v>11</v>
      </c>
      <c r="K20" s="10" t="s">
        <v>11</v>
      </c>
      <c r="M20" s="6"/>
      <c r="N20" s="7"/>
    </row>
    <row r="21" spans="1:14" x14ac:dyDescent="0.3">
      <c r="A21" s="2" t="s">
        <v>12</v>
      </c>
      <c r="B21" s="13">
        <f t="shared" ref="B21:K21" si="2">$B$11</f>
        <v>20</v>
      </c>
      <c r="C21" s="13">
        <f t="shared" si="2"/>
        <v>20</v>
      </c>
      <c r="D21" s="13">
        <f t="shared" si="2"/>
        <v>20</v>
      </c>
      <c r="E21" s="13">
        <f t="shared" si="2"/>
        <v>20</v>
      </c>
      <c r="F21" s="13">
        <f t="shared" si="2"/>
        <v>20</v>
      </c>
      <c r="G21" s="13">
        <f t="shared" si="2"/>
        <v>20</v>
      </c>
      <c r="H21" s="13">
        <f t="shared" si="2"/>
        <v>20</v>
      </c>
      <c r="I21" s="13">
        <f t="shared" si="2"/>
        <v>20</v>
      </c>
      <c r="J21" s="13">
        <f t="shared" si="2"/>
        <v>20</v>
      </c>
      <c r="K21" s="13">
        <f t="shared" si="2"/>
        <v>20</v>
      </c>
      <c r="M21" s="6"/>
      <c r="N21" s="7"/>
    </row>
    <row r="22" spans="1:14" x14ac:dyDescent="0.3">
      <c r="M22" s="6"/>
      <c r="N22" s="7"/>
    </row>
    <row r="23" spans="1:14" x14ac:dyDescent="0.3">
      <c r="A23" s="2" t="s">
        <v>13</v>
      </c>
      <c r="B23" s="14">
        <f>1000*SUMPRODUCT(B7:K7,B17:K17)</f>
        <v>267200</v>
      </c>
      <c r="M23" s="6"/>
      <c r="N23" s="7"/>
    </row>
    <row r="24" spans="1:14" x14ac:dyDescent="0.3">
      <c r="A24" s="2" t="s">
        <v>14</v>
      </c>
      <c r="B24" s="14">
        <f>1000*SUMPRODUCT(B8:K8,B18:K18)</f>
        <v>216840.00000000003</v>
      </c>
      <c r="M24" s="6"/>
      <c r="N24" s="7"/>
    </row>
    <row r="25" spans="1:14" x14ac:dyDescent="0.3">
      <c r="B25" s="14"/>
      <c r="M25" s="6"/>
      <c r="N25" s="7"/>
    </row>
    <row r="26" spans="1:14" x14ac:dyDescent="0.3">
      <c r="A26" s="2" t="s">
        <v>15</v>
      </c>
      <c r="B26" s="15">
        <f>B23-B24</f>
        <v>50359.999999999971</v>
      </c>
      <c r="M26" s="6"/>
      <c r="N26" s="7"/>
    </row>
    <row r="27" spans="1:14" x14ac:dyDescent="0.3">
      <c r="M27" s="6"/>
      <c r="N27" s="7"/>
    </row>
  </sheetData>
  <phoneticPr fontId="0" type="noConversion"/>
  <printOptions headings="1" gridLines="1"/>
  <pageMargins left="0.75" right="0.75" top="1" bottom="1" header="0.5" footer="0.5"/>
  <pageSetup scale="83" orientation="portrait" horizontalDpi="300" verticalDpi="300" r:id="rId1"/>
  <headerFooter alignWithMargins="0">
    <oddFooter>&amp;CProblem 3.42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5"/>
  <sheetViews>
    <sheetView workbookViewId="0"/>
  </sheetViews>
  <sheetFormatPr defaultRowHeight="14.4" x14ac:dyDescent="0.3"/>
  <sheetData>
    <row r="1" spans="1:2" x14ac:dyDescent="0.3">
      <c r="A1">
        <v>1</v>
      </c>
    </row>
    <row r="2" spans="1:2" x14ac:dyDescent="0.3">
      <c r="A2" t="s">
        <v>17</v>
      </c>
    </row>
    <row r="3" spans="1:2" x14ac:dyDescent="0.3">
      <c r="A3">
        <v>1</v>
      </c>
    </row>
    <row r="4" spans="1:2" x14ac:dyDescent="0.3">
      <c r="A4">
        <v>10</v>
      </c>
    </row>
    <row r="5" spans="1:2" x14ac:dyDescent="0.3">
      <c r="A5">
        <v>30</v>
      </c>
    </row>
    <row r="6" spans="1:2" x14ac:dyDescent="0.3">
      <c r="A6">
        <v>2</v>
      </c>
    </row>
    <row r="8" spans="1:2" x14ac:dyDescent="0.3">
      <c r="A8" s="17"/>
      <c r="B8" s="17"/>
    </row>
    <row r="9" spans="1:2" x14ac:dyDescent="0.3">
      <c r="A9" t="s">
        <v>32</v>
      </c>
    </row>
    <row r="10" spans="1:2" x14ac:dyDescent="0.3">
      <c r="A10" t="s">
        <v>33</v>
      </c>
    </row>
    <row r="15" spans="1:2" x14ac:dyDescent="0.3">
      <c r="B15" s="1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K15"/>
  <sheetViews>
    <sheetView workbookViewId="0"/>
  </sheetViews>
  <sheetFormatPr defaultRowHeight="14.4" x14ac:dyDescent="0.3"/>
  <sheetData>
    <row r="1" spans="1:11" x14ac:dyDescent="0.3">
      <c r="A1" s="18" t="s">
        <v>34</v>
      </c>
      <c r="K1" s="22" t="str">
        <f>CONCATENATE("Sensitivity of ",$K$4," to ","Storage capacity")</f>
        <v>Sensitivity of Profit to Storage capacity</v>
      </c>
    </row>
    <row r="3" spans="1:11" x14ac:dyDescent="0.3">
      <c r="A3" t="s">
        <v>35</v>
      </c>
      <c r="K3" t="s">
        <v>36</v>
      </c>
    </row>
    <row r="4" spans="1:11" ht="33" x14ac:dyDescent="0.3">
      <c r="B4" s="20" t="s">
        <v>18</v>
      </c>
      <c r="C4" s="20" t="s">
        <v>19</v>
      </c>
      <c r="D4" s="20" t="s">
        <v>15</v>
      </c>
      <c r="E4" s="20"/>
      <c r="J4" s="22">
        <f>MATCH($K$4,OutputAddresses,0)</f>
        <v>3</v>
      </c>
      <c r="K4" s="21" t="s">
        <v>15</v>
      </c>
    </row>
    <row r="5" spans="1:11" x14ac:dyDescent="0.3">
      <c r="A5" s="19">
        <v>10</v>
      </c>
      <c r="B5" s="23">
        <v>133600</v>
      </c>
      <c r="C5" s="24">
        <v>95340</v>
      </c>
      <c r="D5" s="25">
        <v>38260</v>
      </c>
      <c r="K5">
        <f>INDEX(OutputValues,1,$J$4)</f>
        <v>38260</v>
      </c>
    </row>
    <row r="6" spans="1:11" x14ac:dyDescent="0.3">
      <c r="A6" s="19">
        <v>12</v>
      </c>
      <c r="B6" s="26">
        <v>160320</v>
      </c>
      <c r="C6" s="27">
        <v>119640</v>
      </c>
      <c r="D6" s="28">
        <v>40680</v>
      </c>
      <c r="E6" s="32">
        <f t="shared" ref="E6:F15" si="0">B6-B5</f>
        <v>26720</v>
      </c>
      <c r="F6" s="32">
        <f t="shared" si="0"/>
        <v>24300</v>
      </c>
      <c r="G6" s="32">
        <f t="shared" ref="G6:G15" si="1">D6-D5</f>
        <v>2420</v>
      </c>
      <c r="K6">
        <f>INDEX(OutputValues,2,$J$4)</f>
        <v>40680</v>
      </c>
    </row>
    <row r="7" spans="1:11" x14ac:dyDescent="0.3">
      <c r="A7" s="19">
        <v>14</v>
      </c>
      <c r="B7" s="26">
        <v>187040</v>
      </c>
      <c r="C7" s="27">
        <v>143940</v>
      </c>
      <c r="D7" s="28">
        <v>43100</v>
      </c>
      <c r="E7" s="32">
        <f t="shared" si="0"/>
        <v>26720</v>
      </c>
      <c r="F7" s="32">
        <f t="shared" si="0"/>
        <v>24300</v>
      </c>
      <c r="G7" s="32">
        <f t="shared" si="1"/>
        <v>2420</v>
      </c>
      <c r="K7">
        <f>INDEX(OutputValues,3,$J$4)</f>
        <v>43100</v>
      </c>
    </row>
    <row r="8" spans="1:11" x14ac:dyDescent="0.3">
      <c r="A8" s="19">
        <v>16</v>
      </c>
      <c r="B8" s="26">
        <v>213760</v>
      </c>
      <c r="C8" s="27">
        <v>168240</v>
      </c>
      <c r="D8" s="28">
        <v>45520</v>
      </c>
      <c r="E8" s="32">
        <f t="shared" si="0"/>
        <v>26720</v>
      </c>
      <c r="F8" s="32">
        <f t="shared" si="0"/>
        <v>24300</v>
      </c>
      <c r="G8" s="32">
        <f t="shared" si="1"/>
        <v>2420</v>
      </c>
      <c r="K8">
        <f>INDEX(OutputValues,4,$J$4)</f>
        <v>45520</v>
      </c>
    </row>
    <row r="9" spans="1:11" x14ac:dyDescent="0.3">
      <c r="A9" s="19">
        <v>18</v>
      </c>
      <c r="B9" s="26">
        <v>240480</v>
      </c>
      <c r="C9" s="27">
        <v>192540</v>
      </c>
      <c r="D9" s="28">
        <v>47940</v>
      </c>
      <c r="E9" s="32">
        <f t="shared" si="0"/>
        <v>26720</v>
      </c>
      <c r="F9" s="32">
        <f t="shared" si="0"/>
        <v>24300</v>
      </c>
      <c r="G9" s="32">
        <f t="shared" si="1"/>
        <v>2420</v>
      </c>
      <c r="K9">
        <f>INDEX(OutputValues,5,$J$4)</f>
        <v>47940</v>
      </c>
    </row>
    <row r="10" spans="1:11" x14ac:dyDescent="0.3">
      <c r="A10" s="19">
        <v>20</v>
      </c>
      <c r="B10" s="26">
        <v>267200</v>
      </c>
      <c r="C10" s="27">
        <v>216840</v>
      </c>
      <c r="D10" s="28">
        <v>50360</v>
      </c>
      <c r="E10" s="32">
        <f t="shared" si="0"/>
        <v>26720</v>
      </c>
      <c r="F10" s="32">
        <f t="shared" si="0"/>
        <v>24300</v>
      </c>
      <c r="G10" s="32">
        <f t="shared" si="1"/>
        <v>2420</v>
      </c>
      <c r="K10">
        <f>INDEX(OutputValues,6,$J$4)</f>
        <v>50360</v>
      </c>
    </row>
    <row r="11" spans="1:11" x14ac:dyDescent="0.3">
      <c r="A11" s="19">
        <v>22</v>
      </c>
      <c r="B11" s="26">
        <v>293920</v>
      </c>
      <c r="C11" s="27">
        <v>241140</v>
      </c>
      <c r="D11" s="28">
        <v>52780</v>
      </c>
      <c r="E11" s="32">
        <f t="shared" si="0"/>
        <v>26720</v>
      </c>
      <c r="F11" s="32">
        <f t="shared" si="0"/>
        <v>24300</v>
      </c>
      <c r="G11" s="32">
        <f t="shared" si="1"/>
        <v>2420</v>
      </c>
      <c r="K11">
        <f>INDEX(OutputValues,7,$J$4)</f>
        <v>52780</v>
      </c>
    </row>
    <row r="12" spans="1:11" x14ac:dyDescent="0.3">
      <c r="A12" s="19">
        <v>24</v>
      </c>
      <c r="B12" s="26">
        <v>320640</v>
      </c>
      <c r="C12" s="27">
        <v>265440</v>
      </c>
      <c r="D12" s="28">
        <v>55200</v>
      </c>
      <c r="E12" s="32">
        <f t="shared" si="0"/>
        <v>26720</v>
      </c>
      <c r="F12" s="32">
        <f t="shared" si="0"/>
        <v>24300</v>
      </c>
      <c r="G12" s="32">
        <f t="shared" si="1"/>
        <v>2420</v>
      </c>
      <c r="K12">
        <f>INDEX(OutputValues,8,$J$4)</f>
        <v>55200</v>
      </c>
    </row>
    <row r="13" spans="1:11" x14ac:dyDescent="0.3">
      <c r="A13" s="19">
        <v>26</v>
      </c>
      <c r="B13" s="26">
        <v>347360</v>
      </c>
      <c r="C13" s="27">
        <v>289740</v>
      </c>
      <c r="D13" s="28">
        <v>57620</v>
      </c>
      <c r="E13" s="32">
        <f t="shared" si="0"/>
        <v>26720</v>
      </c>
      <c r="F13" s="32">
        <f t="shared" si="0"/>
        <v>24300</v>
      </c>
      <c r="G13" s="32">
        <f t="shared" si="1"/>
        <v>2420</v>
      </c>
      <c r="K13">
        <f>INDEX(OutputValues,9,$J$4)</f>
        <v>57620</v>
      </c>
    </row>
    <row r="14" spans="1:11" x14ac:dyDescent="0.3">
      <c r="A14" s="19">
        <v>28</v>
      </c>
      <c r="B14" s="26">
        <v>374080</v>
      </c>
      <c r="C14" s="27">
        <v>314040</v>
      </c>
      <c r="D14" s="28">
        <v>60040</v>
      </c>
      <c r="E14" s="32">
        <f t="shared" si="0"/>
        <v>26720</v>
      </c>
      <c r="F14" s="32">
        <f t="shared" si="0"/>
        <v>24300</v>
      </c>
      <c r="G14" s="32">
        <f t="shared" si="1"/>
        <v>2420</v>
      </c>
      <c r="K14">
        <f>INDEX(OutputValues,10,$J$4)</f>
        <v>60040</v>
      </c>
    </row>
    <row r="15" spans="1:11" x14ac:dyDescent="0.3">
      <c r="A15" s="19">
        <v>30</v>
      </c>
      <c r="B15" s="29">
        <v>400800</v>
      </c>
      <c r="C15" s="30">
        <v>338340</v>
      </c>
      <c r="D15" s="31">
        <v>62460</v>
      </c>
      <c r="E15" s="32">
        <f t="shared" si="0"/>
        <v>26720</v>
      </c>
      <c r="F15" s="32">
        <f t="shared" si="0"/>
        <v>24300</v>
      </c>
      <c r="G15" s="32">
        <f t="shared" si="1"/>
        <v>2420</v>
      </c>
      <c r="K15">
        <f>INDEX(OutputValues,11,$J$4)</f>
        <v>62460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10</vt:i4>
      </vt:variant>
    </vt:vector>
  </HeadingPairs>
  <TitlesOfParts>
    <vt:vector size="12" baseType="lpstr">
      <vt:lpstr>Model</vt:lpstr>
      <vt:lpstr>STS_1</vt:lpstr>
      <vt:lpstr>BegInv</vt:lpstr>
      <vt:lpstr>Capacity</vt:lpstr>
      <vt:lpstr>STS_1!ChartData</vt:lpstr>
      <vt:lpstr>EndInv</vt:lpstr>
      <vt:lpstr>STS_1!InputValues</vt:lpstr>
      <vt:lpstr>STS_1!OutputAddresses</vt:lpstr>
      <vt:lpstr>STS_1!OutputValues</vt:lpstr>
      <vt:lpstr>Profit</vt:lpstr>
      <vt:lpstr>Purch</vt:lpstr>
      <vt:lpstr>Sold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1996-01-07T03:47:04Z</cp:lastPrinted>
  <dcterms:created xsi:type="dcterms:W3CDTF">1996-01-07T03:42:19Z</dcterms:created>
  <dcterms:modified xsi:type="dcterms:W3CDTF">2014-03-09T19:17:39Z</dcterms:modified>
</cp:coreProperties>
</file>